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Centrifuge weight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N2" i="1" l="1"/>
  <c r="O2" i="1"/>
  <c r="K2" i="1"/>
  <c r="L2" i="1" s="1"/>
  <c r="I20" i="1"/>
  <c r="I17" i="1"/>
  <c r="M2" i="1" l="1"/>
  <c r="I2" i="1"/>
  <c r="P2" i="1" s="1"/>
  <c r="Q2" i="1" s="1"/>
  <c r="R2" i="1" s="1"/>
  <c r="F2" i="1" l="1"/>
  <c r="D2" i="1"/>
</calcChain>
</file>

<file path=xl/sharedStrings.xml><?xml version="1.0" encoding="utf-8"?>
<sst xmlns="http://schemas.openxmlformats.org/spreadsheetml/2006/main" count="27" uniqueCount="27">
  <si>
    <t>CTFR1 Empty Weight (g)</t>
  </si>
  <si>
    <t>CTFR1 Weight with 7.425 mL matrix (g)</t>
  </si>
  <si>
    <t>Weight with 8M HNO3 Dilution (g)</t>
  </si>
  <si>
    <t>CTFR1 after CT4 Test (g)</t>
  </si>
  <si>
    <t>Mass used in CT4 (g)</t>
  </si>
  <si>
    <t>Mass used in CT5 Test (g)</t>
  </si>
  <si>
    <t>Mass after CT5 Test (g)</t>
  </si>
  <si>
    <t>Mass before CT6 test (g)</t>
  </si>
  <si>
    <t>Mass after CT6 test (g)</t>
  </si>
  <si>
    <t>Mass used in CT6 (g)</t>
  </si>
  <si>
    <t>lambda =</t>
  </si>
  <si>
    <t>Time passed since DC date (s)=</t>
  </si>
  <si>
    <t>Activity remaining on 06/08/2018 (Bq)</t>
  </si>
  <si>
    <t>Total on 06/08/2018</t>
  </si>
  <si>
    <t>Total measured on 06/08/2018</t>
  </si>
  <si>
    <t>Mass of matrix left (g)</t>
  </si>
  <si>
    <t>Activity DC to 26.04.2018 left</t>
  </si>
  <si>
    <t>Activity DC 26.04.2018 used in CT4</t>
  </si>
  <si>
    <t>Activity DC 26.04.2018 used in CT5</t>
  </si>
  <si>
    <t>Activity DC 26.04.2018 used in CT6</t>
  </si>
  <si>
    <t>Total DC 26.04.2018</t>
  </si>
  <si>
    <t>CT4 DC 26.04.2018 Measured</t>
  </si>
  <si>
    <t>CT5 DC 26.04.2018 Measured</t>
  </si>
  <si>
    <t>CT6 DC 26.04.2018 Measured</t>
  </si>
  <si>
    <t>Total DC 26.04.2018 measured</t>
  </si>
  <si>
    <t>activity dc 26.04.2018 per gram =</t>
  </si>
  <si>
    <t>Take empty weight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</si>
</sst>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2" fontId="0" fillId="0" borderId="0" xfId="0" applyNumberFormat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tabSelected="1" topLeftCell="C1" workbookViewId="0">
      <selection activeCell="J2" sqref="J2"/>
    </sheetView>
  </sheetViews>
  <sheetFormatPr defaultRowHeight="15" x14ac:dyDescent="0.25"/>
  <cols>
    <col min="1" max="1" width="22.42578125" bestFit="1" customWidth="1"/>
    <col min="2" max="2" width="35.42578125" bestFit="1" customWidth="1"/>
    <col min="3" max="3" width="31.7109375" bestFit="1" customWidth="1"/>
    <col min="4" max="5" width="22" bestFit="1" customWidth="1"/>
    <col min="6" max="6" width="23.28515625" bestFit="1" customWidth="1"/>
    <col min="7" max="7" width="21" bestFit="1" customWidth="1"/>
    <col min="8" max="8" width="22.5703125" bestFit="1" customWidth="1"/>
    <col min="9" max="9" width="29.85546875" bestFit="1" customWidth="1"/>
    <col min="10" max="10" width="20.7109375" bestFit="1" customWidth="1"/>
    <col min="11" max="11" width="20.5703125" bestFit="1" customWidth="1"/>
    <col min="12" max="12" width="26.5703125" bestFit="1" customWidth="1"/>
    <col min="13" max="13" width="35" bestFit="1" customWidth="1"/>
    <col min="14" max="16" width="31.28515625" bestFit="1" customWidth="1"/>
    <col min="17" max="17" width="18.140625" bestFit="1" customWidth="1"/>
    <col min="18" max="18" width="18.5703125" bestFit="1" customWidth="1"/>
    <col min="19" max="21" width="26.42578125" bestFit="1" customWidth="1"/>
    <col min="22" max="22" width="27.7109375" bestFit="1" customWidth="1"/>
    <col min="23" max="23" width="28.14062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4</v>
      </c>
      <c r="E1" t="s">
        <v>3</v>
      </c>
      <c r="F1" t="s">
        <v>5</v>
      </c>
      <c r="G1" t="s">
        <v>6</v>
      </c>
      <c r="H1" t="s">
        <v>7</v>
      </c>
      <c r="I1" t="s">
        <v>9</v>
      </c>
      <c r="J1" t="s">
        <v>8</v>
      </c>
      <c r="K1" t="s">
        <v>15</v>
      </c>
      <c r="L1" s="3" t="s">
        <v>16</v>
      </c>
      <c r="M1" s="3" t="s">
        <v>12</v>
      </c>
      <c r="N1" s="3" t="s">
        <v>17</v>
      </c>
      <c r="O1" s="3" t="s">
        <v>18</v>
      </c>
      <c r="P1" s="3" t="s">
        <v>19</v>
      </c>
      <c r="Q1" s="3" t="s">
        <v>20</v>
      </c>
      <c r="R1" s="3" t="s">
        <v>13</v>
      </c>
      <c r="S1" s="3" t="s">
        <v>21</v>
      </c>
      <c r="T1" s="3" t="s">
        <v>22</v>
      </c>
      <c r="U1" s="3" t="s">
        <v>23</v>
      </c>
      <c r="V1" s="3" t="s">
        <v>24</v>
      </c>
      <c r="W1" s="3" t="s">
        <v>14</v>
      </c>
    </row>
    <row r="2" spans="1:23" x14ac:dyDescent="0.25">
      <c r="A2">
        <v>15.2316</v>
      </c>
      <c r="B2">
        <v>25.111799999999999</v>
      </c>
      <c r="C2">
        <v>34.697000000000003</v>
      </c>
      <c r="D2">
        <f>C2-E2</f>
        <v>5.7540000000000013</v>
      </c>
      <c r="E2">
        <v>28.943000000000001</v>
      </c>
      <c r="F2">
        <f>E2-G2</f>
        <v>5.6776000000000018</v>
      </c>
      <c r="G2">
        <v>23.2654</v>
      </c>
      <c r="H2">
        <v>23.116</v>
      </c>
      <c r="I2">
        <f>H2-J2</f>
        <v>5.152000000000001</v>
      </c>
      <c r="J2">
        <v>17.963999999999999</v>
      </c>
      <c r="K2">
        <f>J2-A2</f>
        <v>2.7323999999999984</v>
      </c>
      <c r="L2" s="3">
        <f>K2*J13</f>
        <v>2.9291327999999983</v>
      </c>
      <c r="M2" s="3">
        <f>L2*EXP(-I17*I20)</f>
        <v>0.98752573644169173</v>
      </c>
      <c r="N2" s="3">
        <f>J13*D2</f>
        <v>6.1682880000000022</v>
      </c>
      <c r="O2" s="3">
        <f>J13*F2</f>
        <v>6.0863872000000026</v>
      </c>
      <c r="P2" s="3">
        <f>J13*I2</f>
        <v>5.5229440000000016</v>
      </c>
      <c r="Q2" s="3">
        <f>SUM(L2,N2:P2)</f>
        <v>20.706752000000005</v>
      </c>
      <c r="R2" s="3">
        <f>Q2*EXP(-I17*I20)</f>
        <v>6.9810595539114821</v>
      </c>
    </row>
    <row r="5" spans="1:23" x14ac:dyDescent="0.25">
      <c r="C5" t="s">
        <v>26</v>
      </c>
    </row>
    <row r="6" spans="1:23" x14ac:dyDescent="0.25">
      <c r="C6">
        <f>C2-A2</f>
        <v>19.465400000000002</v>
      </c>
    </row>
    <row r="13" spans="1:23" x14ac:dyDescent="0.25">
      <c r="I13" t="s">
        <v>25</v>
      </c>
      <c r="J13">
        <v>1.0720000000000001</v>
      </c>
    </row>
    <row r="16" spans="1:23" x14ac:dyDescent="0.25">
      <c r="I16" t="s">
        <v>10</v>
      </c>
    </row>
    <row r="17" spans="7:9" x14ac:dyDescent="0.25">
      <c r="I17">
        <f>(LN(2))/(64.84*24*60*60)</f>
        <v>1.2372820499747694E-7</v>
      </c>
    </row>
    <row r="19" spans="7:9" x14ac:dyDescent="0.25">
      <c r="G19" s="1">
        <v>43318.375</v>
      </c>
      <c r="I19" t="s">
        <v>11</v>
      </c>
    </row>
    <row r="20" spans="7:9" x14ac:dyDescent="0.25">
      <c r="G20" s="1">
        <v>43216.668055555558</v>
      </c>
      <c r="I20" s="2">
        <f>(G19-G20)*24*60*60</f>
        <v>8787479.9999998175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2018-04-19T15:06:33Z</dcterms:created>
  <dcterms:modified xsi:type="dcterms:W3CDTF">2018-08-06T15:34:34Z</dcterms:modified>
</cp:coreProperties>
</file>